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 업무\6. 물품계약\12. 2026년 탁구용품 구입\9. 공고\"/>
    </mc:Choice>
  </mc:AlternateContent>
  <xr:revisionPtr revIDLastSave="0" documentId="13_ncr:1_{30F80F71-3303-4B49-8D1A-AEDDB32C371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 (2)" sheetId="2" r:id="rId1"/>
  </sheets>
  <definedNames>
    <definedName name="_xlnm.Print_Area" localSheetId="0">'Sheet1 (2)'!$A$1:$N$19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7" i="2" l="1"/>
  <c r="J16" i="2"/>
  <c r="J15" i="2"/>
  <c r="J14" i="2"/>
  <c r="J13" i="2"/>
  <c r="J12" i="2"/>
  <c r="J11" i="2"/>
  <c r="J10" i="2"/>
  <c r="J9" i="2"/>
  <c r="J8" i="2"/>
  <c r="J7" i="2"/>
  <c r="J6" i="2"/>
  <c r="J5" i="2"/>
  <c r="H17" i="2"/>
  <c r="G17" i="2" s="1"/>
  <c r="H16" i="2"/>
  <c r="G16" i="2" s="1"/>
  <c r="H15" i="2"/>
  <c r="G15" i="2" s="1"/>
  <c r="H14" i="2"/>
  <c r="G14" i="2" s="1"/>
  <c r="H13" i="2"/>
  <c r="G13" i="2" s="1"/>
  <c r="H12" i="2"/>
  <c r="G12" i="2" s="1"/>
  <c r="H11" i="2"/>
  <c r="G11" i="2" s="1"/>
  <c r="H10" i="2"/>
  <c r="G10" i="2" s="1"/>
  <c r="H9" i="2"/>
  <c r="G9" i="2" s="1"/>
  <c r="H8" i="2"/>
  <c r="G8" i="2" s="1"/>
  <c r="H7" i="2"/>
  <c r="G7" i="2" s="1"/>
  <c r="H6" i="2"/>
  <c r="G6" i="2" s="1"/>
  <c r="H5" i="2"/>
  <c r="I18" i="2"/>
  <c r="G5" i="2" l="1"/>
  <c r="H18" i="2"/>
  <c r="J18" i="2"/>
  <c r="K18" i="2"/>
  <c r="E18" i="2"/>
  <c r="D18" i="2"/>
  <c r="F17" i="2"/>
  <c r="L17" i="2" s="1"/>
  <c r="F16" i="2"/>
  <c r="L16" i="2" s="1"/>
  <c r="F15" i="2"/>
  <c r="L15" i="2" s="1"/>
  <c r="F14" i="2"/>
  <c r="L14" i="2" s="1"/>
  <c r="F13" i="2"/>
  <c r="L13" i="2" s="1"/>
  <c r="F12" i="2"/>
  <c r="L12" i="2" s="1"/>
  <c r="F11" i="2"/>
  <c r="L11" i="2" s="1"/>
  <c r="F10" i="2"/>
  <c r="L10" i="2" s="1"/>
  <c r="F9" i="2"/>
  <c r="L9" i="2" s="1"/>
  <c r="F8" i="2"/>
  <c r="L8" i="2" s="1"/>
  <c r="F7" i="2"/>
  <c r="L7" i="2" s="1"/>
  <c r="F6" i="2"/>
  <c r="L6" i="2" s="1"/>
  <c r="F5" i="2"/>
  <c r="F18" i="2" l="1"/>
  <c r="M14" i="2"/>
  <c r="M10" i="2"/>
  <c r="M7" i="2"/>
  <c r="M8" i="2"/>
  <c r="M13" i="2"/>
  <c r="M16" i="2"/>
  <c r="M11" i="2"/>
  <c r="M17" i="2"/>
  <c r="M9" i="2"/>
  <c r="M15" i="2"/>
  <c r="M12" i="2"/>
  <c r="M6" i="2"/>
  <c r="L5" i="2" l="1"/>
  <c r="M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18" authorId="0" shapeId="0" xr:uid="{130EB4F2-A7B2-41C2-B013-9B5EB34678B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투찰금액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개별단가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수정사용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<sst xmlns="http://schemas.openxmlformats.org/spreadsheetml/2006/main" count="48" uniqueCount="37">
  <si>
    <t>드라이브9</t>
  </si>
  <si>
    <t>L</t>
  </si>
  <si>
    <t>연번</t>
    <phoneticPr fontId="3" type="noConversion"/>
  </si>
  <si>
    <t>구분</t>
    <phoneticPr fontId="3" type="noConversion"/>
  </si>
  <si>
    <t>규격</t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</si>
  <si>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</si>
  <si>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</si>
  <si>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</si>
  <si>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t>물품 산출내역서</t>
    <phoneticPr fontId="3" type="noConversion"/>
  </si>
  <si>
    <t>비고</t>
    <phoneticPr fontId="3" type="noConversion"/>
  </si>
  <si>
    <t>합계</t>
    <phoneticPr fontId="3" type="noConversion"/>
  </si>
  <si>
    <t>부가세 포함</t>
    <phoneticPr fontId="3" type="noConversion"/>
  </si>
  <si>
    <t>120ml</t>
  </si>
  <si>
    <t>프로팀</t>
    <phoneticPr fontId="3" type="noConversion"/>
  </si>
  <si>
    <t>유청소년팀</t>
    <phoneticPr fontId="3" type="noConversion"/>
  </si>
  <si>
    <t>탁구러버(디그닉스09C)</t>
  </si>
  <si>
    <t>2.1mm</t>
  </si>
  <si>
    <t>탁구러버(테너지05)</t>
  </si>
  <si>
    <t>탁구러버(DHS 국광)</t>
  </si>
  <si>
    <t>탁구라켓(비스카리아 슈퍼 ALC)</t>
  </si>
  <si>
    <t>러버 부스터(해상명월)</t>
  </si>
  <si>
    <t>시합구(타그로)</t>
  </si>
  <si>
    <t>ABS 40+</t>
  </si>
  <si>
    <t>시합구(넥시)</t>
  </si>
  <si>
    <t>프리미엄 시합구(닛타쿠)</t>
  </si>
  <si>
    <t>프리미엄</t>
  </si>
  <si>
    <t>탁구화</t>
  </si>
  <si>
    <t>메달보아</t>
  </si>
  <si>
    <t>(단위 : 원)</t>
    <phoneticPr fontId="3" type="noConversion"/>
  </si>
  <si>
    <t>탁구라켓(판젠동 슈퍼 ZLC)</t>
    <phoneticPr fontId="3" type="noConversion"/>
  </si>
  <si>
    <t>시합구(버터플라이)</t>
    <phoneticPr fontId="3" type="noConversion"/>
  </si>
  <si>
    <t>R40+</t>
    <phoneticPr fontId="3" type="noConversion"/>
  </si>
  <si>
    <t>3구</t>
    <phoneticPr fontId="3" type="noConversion"/>
  </si>
  <si>
    <t>6구</t>
    <phoneticPr fontId="3" type="noConversion"/>
  </si>
  <si>
    <t>프리첵(러버 접착제)</t>
    <phoneticPr fontId="3" type="noConversion"/>
  </si>
  <si>
    <t>총구매비율</t>
    <phoneticPr fontId="3" type="noConversion"/>
  </si>
  <si>
    <t>구매비율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</si>
</sst>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&quot;₩&quot;#,##0;[Red]\-&quot;₩&quot;#,##0"/>
    <numFmt numFmtId="41" formatCode="_-* #,##0_-;\-* #,##0_-;_-* &quot;-&quot;_-;_-@_-"/>
    <numFmt numFmtId="178" formatCode="0.0000%"/>
  </numFmts>
  <fonts count="13" x14ac:knownFonts="1">
    <font>
      <sz val="11"/>
      <color rgb="FF000000"/>
      <name val="맑은 고딕"/>
    </font>
    <font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7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1" fontId="2" fillId="0" borderId="1" xfId="1" applyBorder="1">
      <alignment vertical="center"/>
    </xf>
    <xf numFmtId="41" fontId="8" fillId="0" borderId="1" xfId="1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2" fillId="0" borderId="1" xfId="2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41" fontId="8" fillId="3" borderId="1" xfId="1" applyFont="1" applyFill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3AC67-36A0-44CA-813C-9B76D518E8A6}">
  <sheetPr>
    <pageSetUpPr fitToPage="1"/>
  </sheetPr>
  <dimension ref="A1:O19"/>
  <sheetViews>
    <sheetView tabSelected="1" view="pageBreakPreview" zoomScale="130" zoomScaleNormal="130" zoomScaleSheetLayoutView="130" workbookViewId="0">
      <selection activeCell="H15" sqref="H15"/>
    </sheetView>
  </sheetViews>
  <sheetFormatPr defaultColWidth="9" defaultRowHeight="16.5" x14ac:dyDescent="0.3"/>
  <cols>
    <col min="1" max="1" width="7.375" style="1" customWidth="1"/>
    <col min="2" max="2" width="26.75" style="1" customWidth="1"/>
    <col min="3" max="3" width="8.375" style="1" customWidth="1"/>
    <col min="4" max="4" width="9.25" style="1" customWidth="1"/>
    <col min="5" max="5" width="10.25" style="1" customWidth="1"/>
    <col min="6" max="6" width="8" style="1" customWidth="1"/>
    <col min="7" max="7" width="10.625" style="1" bestFit="1" customWidth="1"/>
    <col min="8" max="8" width="14.875" style="1" bestFit="1" customWidth="1"/>
    <col min="9" max="9" width="13.625" style="1" customWidth="1"/>
    <col min="10" max="10" width="12.625" style="1" customWidth="1"/>
    <col min="11" max="11" width="13.5" style="1" customWidth="1"/>
    <col min="12" max="12" width="15" style="1" bestFit="1" customWidth="1"/>
    <col min="13" max="13" width="15" style="1" customWidth="1"/>
    <col min="14" max="14" width="11.625" style="1" bestFit="1" customWidth="1"/>
    <col min="15" max="15" width="9" style="1"/>
  </cols>
  <sheetData>
    <row r="1" spans="1:14" ht="27" customHeight="1" x14ac:dyDescent="0.3">
      <c r="A1" s="14" t="s">
        <v>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18.75" customHeight="1" x14ac:dyDescent="0.3">
      <c r="N2" s="5" t="s">
        <v>28</v>
      </c>
    </row>
    <row r="3" spans="1:14" x14ac:dyDescent="0.3">
      <c r="A3" s="15" t="s">
        <v>2</v>
      </c>
      <c r="B3" s="15" t="s">
        <v>3</v>
      </c>
      <c r="C3" s="15" t="s">
        <v>4</v>
      </c>
      <c r="D3" s="17" t="s">
        <v>5</v>
      </c>
      <c r="E3" s="17"/>
      <c r="F3" s="17"/>
      <c r="G3" s="17" t="s">
        <v>6</v>
      </c>
      <c r="H3" s="17" t="s">
        <v>7</v>
      </c>
      <c r="I3" s="17"/>
      <c r="J3" s="17"/>
      <c r="K3" s="17"/>
      <c r="L3" s="17"/>
      <c r="M3" s="9"/>
      <c r="N3" s="15" t="s">
        <v>9</v>
      </c>
    </row>
    <row r="4" spans="1:14" x14ac:dyDescent="0.3">
      <c r="A4" s="16"/>
      <c r="B4" s="16"/>
      <c r="C4" s="16"/>
      <c r="D4" s="6" t="s">
        <v>13</v>
      </c>
      <c r="E4" s="6" t="s">
        <v>14</v>
      </c>
      <c r="F4" s="6" t="s">
        <v>10</v>
      </c>
      <c r="G4" s="17"/>
      <c r="H4" s="6" t="s">
        <v>13</v>
      </c>
      <c r="I4" s="11" t="s">
        <v>36</v>
      </c>
      <c r="J4" s="6" t="s">
        <v>14</v>
      </c>
      <c r="K4" s="11" t="s">
        <v>36</v>
      </c>
      <c r="L4" s="6" t="s">
        <v>10</v>
      </c>
      <c r="M4" s="10" t="s">
        <v>35</v>
      </c>
      <c r="N4" s="16"/>
    </row>
    <row r="5" spans="1:14" x14ac:dyDescent="0.3">
      <c r="A5" s="2">
        <v>1</v>
      </c>
      <c r="B5" s="2" t="s">
        <v>15</v>
      </c>
      <c r="C5" s="2" t="s">
        <v>16</v>
      </c>
      <c r="D5" s="7">
        <v>880</v>
      </c>
      <c r="E5" s="7">
        <v>150</v>
      </c>
      <c r="F5" s="7">
        <f t="shared" ref="F5:F17" si="0">D5+E5</f>
        <v>1030</v>
      </c>
      <c r="G5" s="7">
        <f>H5/D5</f>
        <v>0</v>
      </c>
      <c r="H5" s="7">
        <f>$I$19*I5*$L$18</f>
        <v>0</v>
      </c>
      <c r="I5" s="18">
        <v>0.51310336133129519</v>
      </c>
      <c r="J5" s="7">
        <f>$K$19*K5*$L$18</f>
        <v>0</v>
      </c>
      <c r="K5" s="18">
        <v>0.31650983746792127</v>
      </c>
      <c r="L5" s="8">
        <f>G5*F5</f>
        <v>0</v>
      </c>
      <c r="M5" s="18" t="e">
        <f>L5/$L$18</f>
        <v>#DIV/0!</v>
      </c>
      <c r="N5" s="3"/>
    </row>
    <row r="6" spans="1:14" x14ac:dyDescent="0.3">
      <c r="A6" s="2">
        <v>2</v>
      </c>
      <c r="B6" s="2" t="s">
        <v>17</v>
      </c>
      <c r="C6" s="2" t="s">
        <v>16</v>
      </c>
      <c r="D6" s="7">
        <v>500</v>
      </c>
      <c r="E6" s="7">
        <v>120</v>
      </c>
      <c r="F6" s="7">
        <f t="shared" si="0"/>
        <v>620</v>
      </c>
      <c r="G6" s="7">
        <f t="shared" ref="G6:G17" si="1">H6/D6</f>
        <v>0</v>
      </c>
      <c r="H6" s="7">
        <f t="shared" ref="H6:H17" si="2">$I$19*I6*$L$18</f>
        <v>0</v>
      </c>
      <c r="I6" s="18">
        <v>0.25213924389744236</v>
      </c>
      <c r="J6" s="7">
        <f t="shared" ref="J6:J17" si="3">$K$19*K6*$L$18</f>
        <v>0</v>
      </c>
      <c r="K6" s="18">
        <v>0.21899059024807527</v>
      </c>
      <c r="L6" s="8">
        <f t="shared" ref="L6:L17" si="4">G6*F6</f>
        <v>0</v>
      </c>
      <c r="M6" s="18" t="e">
        <f t="shared" ref="M6:M17" si="5">L6/$L$18</f>
        <v>#DIV/0!</v>
      </c>
      <c r="N6" s="3"/>
    </row>
    <row r="7" spans="1:14" x14ac:dyDescent="0.3">
      <c r="A7" s="2">
        <v>3</v>
      </c>
      <c r="B7" s="2" t="s">
        <v>18</v>
      </c>
      <c r="C7" s="2" t="s">
        <v>16</v>
      </c>
      <c r="D7" s="7">
        <v>40</v>
      </c>
      <c r="E7" s="7"/>
      <c r="F7" s="7">
        <f t="shared" si="0"/>
        <v>40</v>
      </c>
      <c r="G7" s="7">
        <f t="shared" si="1"/>
        <v>0</v>
      </c>
      <c r="H7" s="7">
        <f t="shared" si="2"/>
        <v>0</v>
      </c>
      <c r="I7" s="18">
        <v>2.3638054115385221E-2</v>
      </c>
      <c r="J7" s="7">
        <f t="shared" si="3"/>
        <v>0</v>
      </c>
      <c r="K7" s="18">
        <v>0</v>
      </c>
      <c r="L7" s="8">
        <f t="shared" si="4"/>
        <v>0</v>
      </c>
      <c r="M7" s="18" t="e">
        <f t="shared" si="5"/>
        <v>#DIV/0!</v>
      </c>
      <c r="N7" s="3"/>
    </row>
    <row r="8" spans="1:14" x14ac:dyDescent="0.3">
      <c r="A8" s="2">
        <v>4</v>
      </c>
      <c r="B8" s="2" t="s">
        <v>29</v>
      </c>
      <c r="C8" s="2"/>
      <c r="D8" s="7">
        <v>10</v>
      </c>
      <c r="E8" s="7">
        <v>8</v>
      </c>
      <c r="F8" s="7">
        <f t="shared" si="0"/>
        <v>18</v>
      </c>
      <c r="G8" s="7">
        <f t="shared" si="1"/>
        <v>0</v>
      </c>
      <c r="H8" s="7">
        <f t="shared" si="2"/>
        <v>0</v>
      </c>
      <c r="I8" s="18">
        <v>2.3638054115385221E-2</v>
      </c>
      <c r="J8" s="7">
        <f t="shared" si="3"/>
        <v>0</v>
      </c>
      <c r="K8" s="18">
        <v>6.8434559452523525E-2</v>
      </c>
      <c r="L8" s="8">
        <f t="shared" si="4"/>
        <v>0</v>
      </c>
      <c r="M8" s="18" t="e">
        <f t="shared" si="5"/>
        <v>#DIV/0!</v>
      </c>
      <c r="N8" s="3"/>
    </row>
    <row r="9" spans="1:14" x14ac:dyDescent="0.3">
      <c r="A9" s="2">
        <v>5</v>
      </c>
      <c r="B9" s="2" t="s">
        <v>19</v>
      </c>
      <c r="C9" s="2"/>
      <c r="D9" s="7">
        <v>7</v>
      </c>
      <c r="E9" s="7">
        <v>6</v>
      </c>
      <c r="F9" s="7">
        <f t="shared" si="0"/>
        <v>13</v>
      </c>
      <c r="G9" s="7">
        <f t="shared" si="1"/>
        <v>0</v>
      </c>
      <c r="H9" s="7">
        <f t="shared" si="2"/>
        <v>0</v>
      </c>
      <c r="I9" s="18">
        <v>1.1858423814551586E-2</v>
      </c>
      <c r="J9" s="7">
        <f t="shared" si="3"/>
        <v>0</v>
      </c>
      <c r="K9" s="18">
        <v>3.6783575705731396E-2</v>
      </c>
      <c r="L9" s="8">
        <f t="shared" si="4"/>
        <v>0</v>
      </c>
      <c r="M9" s="18" t="e">
        <f t="shared" si="5"/>
        <v>#DIV/0!</v>
      </c>
      <c r="N9" s="3"/>
    </row>
    <row r="10" spans="1:14" x14ac:dyDescent="0.3">
      <c r="A10" s="2">
        <v>6</v>
      </c>
      <c r="B10" s="2" t="s">
        <v>20</v>
      </c>
      <c r="C10" s="2" t="s">
        <v>12</v>
      </c>
      <c r="D10" s="7">
        <v>10</v>
      </c>
      <c r="E10" s="7">
        <v>10</v>
      </c>
      <c r="F10" s="7">
        <f t="shared" si="0"/>
        <v>20</v>
      </c>
      <c r="G10" s="7">
        <f t="shared" si="1"/>
        <v>0</v>
      </c>
      <c r="H10" s="7">
        <f t="shared" si="2"/>
        <v>0</v>
      </c>
      <c r="I10" s="18">
        <v>6.3034810974360589E-3</v>
      </c>
      <c r="J10" s="7">
        <f t="shared" si="3"/>
        <v>0</v>
      </c>
      <c r="K10" s="18">
        <v>2.2811519817507842E-2</v>
      </c>
      <c r="L10" s="8">
        <f t="shared" si="4"/>
        <v>0</v>
      </c>
      <c r="M10" s="18" t="e">
        <f t="shared" si="5"/>
        <v>#DIV/0!</v>
      </c>
      <c r="N10" s="3"/>
    </row>
    <row r="11" spans="1:14" x14ac:dyDescent="0.3">
      <c r="A11" s="2">
        <v>7</v>
      </c>
      <c r="B11" s="2" t="s">
        <v>21</v>
      </c>
      <c r="C11" s="2" t="s">
        <v>22</v>
      </c>
      <c r="D11" s="7">
        <v>300</v>
      </c>
      <c r="E11" s="7">
        <v>300</v>
      </c>
      <c r="F11" s="7">
        <f t="shared" si="0"/>
        <v>600</v>
      </c>
      <c r="G11" s="7">
        <f t="shared" si="1"/>
        <v>0</v>
      </c>
      <c r="H11" s="7">
        <f t="shared" si="2"/>
        <v>0</v>
      </c>
      <c r="I11" s="18">
        <v>1.7728540586538916E-2</v>
      </c>
      <c r="J11" s="7">
        <f t="shared" si="3"/>
        <v>0</v>
      </c>
      <c r="K11" s="18">
        <v>6.4157399486740804E-2</v>
      </c>
      <c r="L11" s="8">
        <f t="shared" si="4"/>
        <v>0</v>
      </c>
      <c r="M11" s="18" t="e">
        <f t="shared" si="5"/>
        <v>#DIV/0!</v>
      </c>
      <c r="N11" s="2" t="s">
        <v>33</v>
      </c>
    </row>
    <row r="12" spans="1:14" x14ac:dyDescent="0.3">
      <c r="A12" s="2">
        <v>8</v>
      </c>
      <c r="B12" s="2" t="s">
        <v>23</v>
      </c>
      <c r="C12" s="2" t="s">
        <v>22</v>
      </c>
      <c r="D12" s="7">
        <v>240</v>
      </c>
      <c r="E12" s="7">
        <v>300</v>
      </c>
      <c r="F12" s="7">
        <f t="shared" si="0"/>
        <v>540</v>
      </c>
      <c r="G12" s="7">
        <f t="shared" si="1"/>
        <v>0</v>
      </c>
      <c r="H12" s="7">
        <f t="shared" si="2"/>
        <v>0</v>
      </c>
      <c r="I12" s="18">
        <v>1.607387679846195E-2</v>
      </c>
      <c r="J12" s="7">
        <f t="shared" si="3"/>
        <v>0</v>
      </c>
      <c r="K12" s="18">
        <v>7.2711719418306245E-2</v>
      </c>
      <c r="L12" s="8">
        <f t="shared" si="4"/>
        <v>0</v>
      </c>
      <c r="M12" s="18" t="e">
        <f t="shared" si="5"/>
        <v>#DIV/0!</v>
      </c>
      <c r="N12" s="2" t="s">
        <v>33</v>
      </c>
    </row>
    <row r="13" spans="1:14" x14ac:dyDescent="0.3">
      <c r="A13" s="2">
        <v>9</v>
      </c>
      <c r="B13" s="2" t="s">
        <v>30</v>
      </c>
      <c r="C13" s="2" t="s">
        <v>31</v>
      </c>
      <c r="D13" s="7">
        <v>288</v>
      </c>
      <c r="E13" s="7">
        <v>300</v>
      </c>
      <c r="F13" s="7">
        <f t="shared" si="0"/>
        <v>588</v>
      </c>
      <c r="G13" s="7">
        <f t="shared" si="1"/>
        <v>0</v>
      </c>
      <c r="H13" s="7">
        <f t="shared" si="2"/>
        <v>0</v>
      </c>
      <c r="I13" s="18">
        <v>9.0770127803079248E-3</v>
      </c>
      <c r="J13" s="7">
        <f t="shared" si="3"/>
        <v>0</v>
      </c>
      <c r="K13" s="18">
        <v>3.4217279726261762E-2</v>
      </c>
      <c r="L13" s="8">
        <f t="shared" si="4"/>
        <v>0</v>
      </c>
      <c r="M13" s="18" t="e">
        <f t="shared" si="5"/>
        <v>#DIV/0!</v>
      </c>
      <c r="N13" s="2" t="s">
        <v>32</v>
      </c>
    </row>
    <row r="14" spans="1:14" x14ac:dyDescent="0.3">
      <c r="A14" s="2">
        <v>10</v>
      </c>
      <c r="B14" s="2" t="s">
        <v>24</v>
      </c>
      <c r="C14" s="2" t="s">
        <v>25</v>
      </c>
      <c r="D14" s="7">
        <v>1000</v>
      </c>
      <c r="E14" s="7">
        <v>400</v>
      </c>
      <c r="F14" s="7">
        <f t="shared" si="0"/>
        <v>1400</v>
      </c>
      <c r="G14" s="7">
        <f t="shared" si="1"/>
        <v>0</v>
      </c>
      <c r="H14" s="7">
        <f t="shared" si="2"/>
        <v>0</v>
      </c>
      <c r="I14" s="18">
        <v>4.8851978505129456E-2</v>
      </c>
      <c r="J14" s="7">
        <f t="shared" si="3"/>
        <v>0</v>
      </c>
      <c r="K14" s="18">
        <v>7.0715711434274311E-2</v>
      </c>
      <c r="L14" s="8">
        <f>G14*F14</f>
        <v>0</v>
      </c>
      <c r="M14" s="18" t="e">
        <f t="shared" si="5"/>
        <v>#DIV/0!</v>
      </c>
      <c r="N14" s="2" t="s">
        <v>32</v>
      </c>
    </row>
    <row r="15" spans="1:14" x14ac:dyDescent="0.3">
      <c r="A15" s="2">
        <v>11</v>
      </c>
      <c r="B15" s="2" t="s">
        <v>26</v>
      </c>
      <c r="C15" s="2" t="s">
        <v>0</v>
      </c>
      <c r="D15" s="7">
        <v>40</v>
      </c>
      <c r="E15" s="7">
        <v>28</v>
      </c>
      <c r="F15" s="7">
        <f t="shared" si="0"/>
        <v>68</v>
      </c>
      <c r="G15" s="7">
        <f t="shared" si="1"/>
        <v>0</v>
      </c>
      <c r="H15" s="7">
        <f t="shared" si="2"/>
        <v>0</v>
      </c>
      <c r="I15" s="18">
        <v>3.3093275761539309E-2</v>
      </c>
      <c r="J15" s="7">
        <f t="shared" si="3"/>
        <v>0</v>
      </c>
      <c r="K15" s="18">
        <v>8.3832335329341312E-2</v>
      </c>
      <c r="L15" s="8">
        <f t="shared" si="4"/>
        <v>0</v>
      </c>
      <c r="M15" s="18" t="e">
        <f t="shared" si="5"/>
        <v>#DIV/0!</v>
      </c>
      <c r="N15" s="3"/>
    </row>
    <row r="16" spans="1:14" x14ac:dyDescent="0.3">
      <c r="A16" s="2">
        <v>12</v>
      </c>
      <c r="B16" s="2" t="s">
        <v>26</v>
      </c>
      <c r="C16" s="2" t="s">
        <v>27</v>
      </c>
      <c r="D16" s="7">
        <v>40</v>
      </c>
      <c r="E16" s="7"/>
      <c r="F16" s="7">
        <f t="shared" si="0"/>
        <v>40</v>
      </c>
      <c r="G16" s="7">
        <f t="shared" si="1"/>
        <v>0</v>
      </c>
      <c r="H16" s="7">
        <f t="shared" si="2"/>
        <v>0</v>
      </c>
      <c r="I16" s="18">
        <v>4.2548497407693397E-2</v>
      </c>
      <c r="J16" s="7">
        <f t="shared" si="3"/>
        <v>0</v>
      </c>
      <c r="K16" s="18">
        <v>0</v>
      </c>
      <c r="L16" s="8">
        <f t="shared" si="4"/>
        <v>0</v>
      </c>
      <c r="M16" s="18" t="e">
        <f t="shared" si="5"/>
        <v>#DIV/0!</v>
      </c>
      <c r="N16" s="3"/>
    </row>
    <row r="17" spans="1:14" x14ac:dyDescent="0.3">
      <c r="A17" s="2">
        <v>13</v>
      </c>
      <c r="B17" s="2" t="s">
        <v>34</v>
      </c>
      <c r="C17" s="2" t="s">
        <v>1</v>
      </c>
      <c r="D17" s="7">
        <v>13</v>
      </c>
      <c r="E17" s="7">
        <v>20</v>
      </c>
      <c r="F17" s="7">
        <f t="shared" si="0"/>
        <v>33</v>
      </c>
      <c r="G17" s="7">
        <f t="shared" si="1"/>
        <v>0</v>
      </c>
      <c r="H17" s="7">
        <f t="shared" si="2"/>
        <v>0</v>
      </c>
      <c r="I17" s="18">
        <v>1.9461997888333832E-3</v>
      </c>
      <c r="J17" s="7">
        <f t="shared" si="3"/>
        <v>0</v>
      </c>
      <c r="K17" s="18">
        <v>1.0835471913316224E-2</v>
      </c>
      <c r="L17" s="8">
        <f t="shared" si="4"/>
        <v>0</v>
      </c>
      <c r="M17" s="18" t="e">
        <f t="shared" si="5"/>
        <v>#DIV/0!</v>
      </c>
      <c r="N17" s="3"/>
    </row>
    <row r="18" spans="1:14" x14ac:dyDescent="0.3">
      <c r="A18" s="4"/>
      <c r="B18" s="12" t="s">
        <v>10</v>
      </c>
      <c r="C18" s="13"/>
      <c r="D18" s="8">
        <f>SUM(D5:D17)</f>
        <v>3368</v>
      </c>
      <c r="E18" s="8">
        <f>SUM(E5:E17)</f>
        <v>1642</v>
      </c>
      <c r="F18" s="8">
        <f>SUM(F5:F17)</f>
        <v>5010</v>
      </c>
      <c r="G18" s="8"/>
      <c r="H18" s="8">
        <f>SUM(H5:H17)</f>
        <v>0</v>
      </c>
      <c r="I18" s="19">
        <f>SUM(I5:I17)</f>
        <v>1</v>
      </c>
      <c r="J18" s="8">
        <f>SUM(J5:J17)</f>
        <v>0</v>
      </c>
      <c r="K18" s="19">
        <f>SUM(K5:K17)</f>
        <v>1</v>
      </c>
      <c r="L18" s="20"/>
      <c r="M18" s="18"/>
      <c r="N18" s="2" t="s">
        <v>11</v>
      </c>
    </row>
    <row r="19" spans="1:14" x14ac:dyDescent="0.3">
      <c r="I19" s="19">
        <v>0.78349713551955746</v>
      </c>
      <c r="K19" s="19">
        <v>0.21650286448044251</v>
      </c>
    </row>
  </sheetData>
  <mergeCells count="9">
    <mergeCell ref="B18:C18"/>
    <mergeCell ref="A1:N1"/>
    <mergeCell ref="A3:A4"/>
    <mergeCell ref="B3:B4"/>
    <mergeCell ref="C3:C4"/>
    <mergeCell ref="D3:F3"/>
    <mergeCell ref="G3:G4"/>
    <mergeCell ref="H3:L3"/>
    <mergeCell ref="N3:N4"/>
  </mergeCells>
  <phoneticPr fontId="3" type="noConversion"/>
  <pageMargins left="0.69999998807907104" right="0.69999998807907104" top="0.75" bottom="0.75" header="0.30000001192092896" footer="0.30000001192092896"/>
  <pageSetup paperSize="9" scale="6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</cp:revision>
  <cp:lastPrinted>2026-04-10T06:52:02Z</cp:lastPrinted>
  <dcterms:created xsi:type="dcterms:W3CDTF">2025-04-15T02:27:19Z</dcterms:created>
  <dcterms:modified xsi:type="dcterms:W3CDTF">2026-05-06T10:26:11Z</dcterms:modified>
  <cp:version>1000.0100.51</cp:version>
</cp:coreProperties>
</file>